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83" windowHeight="10474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52511" calcOnSave="0"/>
</workbook>
</file>

<file path=xl/calcChain.xml><?xml version="1.0" encoding="utf-8"?>
<calcChain xmlns="http://schemas.openxmlformats.org/spreadsheetml/2006/main">
  <c r="J176" i="2" l="1"/>
  <c r="H155" i="2"/>
  <c r="H140" i="2" l="1"/>
  <c r="H176" i="2" l="1"/>
  <c r="H171" i="2"/>
  <c r="H166" i="2"/>
  <c r="H146" i="2"/>
  <c r="H106" i="2"/>
  <c r="H101" i="2"/>
  <c r="H91" i="2"/>
  <c r="H71" i="2"/>
  <c r="H41" i="2"/>
  <c r="H21" i="2"/>
  <c r="G143" i="2" l="1"/>
  <c r="I143" i="2"/>
  <c r="J143" i="2"/>
  <c r="H143" i="2"/>
  <c r="F146" i="2"/>
  <c r="F143" i="2" s="1"/>
  <c r="G88" i="2"/>
  <c r="I88" i="2"/>
  <c r="J88" i="2"/>
  <c r="H88" i="2"/>
  <c r="F91" i="2"/>
  <c r="F88" i="2" s="1"/>
  <c r="F86" i="2"/>
  <c r="H31" i="2"/>
  <c r="G171" i="2" l="1"/>
  <c r="G14" i="2" l="1"/>
  <c r="H14" i="2"/>
  <c r="I14" i="2"/>
  <c r="J14" i="2"/>
  <c r="G15" i="2"/>
  <c r="H15" i="2"/>
  <c r="I15" i="2"/>
  <c r="J15" i="2"/>
  <c r="G16" i="2"/>
  <c r="H16" i="2"/>
  <c r="I16" i="2"/>
  <c r="J16" i="2"/>
  <c r="G17" i="2"/>
  <c r="H17" i="2"/>
  <c r="I17" i="2"/>
  <c r="J17" i="2"/>
  <c r="G149" i="2"/>
  <c r="H149" i="2"/>
  <c r="I149" i="2"/>
  <c r="J149" i="2"/>
  <c r="G150" i="2"/>
  <c r="H150" i="2"/>
  <c r="I150" i="2"/>
  <c r="J150" i="2"/>
  <c r="G151" i="2"/>
  <c r="H151" i="2"/>
  <c r="I151" i="2"/>
  <c r="J151" i="2"/>
  <c r="G152" i="2"/>
  <c r="H152" i="2"/>
  <c r="I152" i="2"/>
  <c r="J152" i="2"/>
  <c r="G97" i="2"/>
  <c r="G95" i="2"/>
  <c r="G94" i="2"/>
  <c r="H83" i="2"/>
  <c r="I83" i="2"/>
  <c r="J83" i="2"/>
  <c r="H78" i="2"/>
  <c r="I78" i="2"/>
  <c r="J78" i="2"/>
  <c r="J73" i="2"/>
  <c r="I73" i="2"/>
  <c r="H73" i="2"/>
  <c r="H68" i="2"/>
  <c r="I68" i="2"/>
  <c r="J68" i="2"/>
  <c r="H67" i="2"/>
  <c r="I67" i="2"/>
  <c r="J67" i="2"/>
  <c r="H66" i="2"/>
  <c r="I66" i="2"/>
  <c r="J66" i="2"/>
  <c r="H65" i="2"/>
  <c r="I65" i="2"/>
  <c r="J65" i="2"/>
  <c r="H64" i="2"/>
  <c r="I64" i="2"/>
  <c r="J64" i="2"/>
  <c r="H58" i="2"/>
  <c r="H53" i="2" s="1"/>
  <c r="I58" i="2"/>
  <c r="I53" i="2" s="1"/>
  <c r="J58" i="2"/>
  <c r="J53" i="2" s="1"/>
  <c r="H57" i="2"/>
  <c r="I57" i="2"/>
  <c r="J57" i="2"/>
  <c r="H56" i="2"/>
  <c r="I56" i="2"/>
  <c r="J56" i="2"/>
  <c r="H55" i="2"/>
  <c r="I55" i="2"/>
  <c r="J55" i="2"/>
  <c r="H54" i="2"/>
  <c r="I54" i="2"/>
  <c r="J54" i="2"/>
  <c r="J63" i="2" l="1"/>
  <c r="H63" i="2"/>
  <c r="I63" i="2"/>
  <c r="F182" i="2" l="1"/>
  <c r="F181" i="2"/>
  <c r="F180" i="2"/>
  <c r="F179" i="2"/>
  <c r="F177" i="2"/>
  <c r="F176" i="2"/>
  <c r="F175" i="2"/>
  <c r="F174" i="2"/>
  <c r="F172" i="2"/>
  <c r="F171" i="2"/>
  <c r="F170" i="2"/>
  <c r="F169" i="2"/>
  <c r="F167" i="2"/>
  <c r="F166" i="2"/>
  <c r="F165" i="2"/>
  <c r="F164" i="2"/>
  <c r="F162" i="2"/>
  <c r="F161" i="2"/>
  <c r="F160" i="2"/>
  <c r="F159" i="2"/>
  <c r="F157" i="2"/>
  <c r="F142" i="2"/>
  <c r="F141" i="2"/>
  <c r="F140" i="2"/>
  <c r="F139" i="2"/>
  <c r="F137" i="2"/>
  <c r="F136" i="2"/>
  <c r="F135" i="2"/>
  <c r="F134" i="2"/>
  <c r="F132" i="2"/>
  <c r="F131" i="2"/>
  <c r="F130" i="2"/>
  <c r="F129" i="2"/>
  <c r="F127" i="2"/>
  <c r="F126" i="2"/>
  <c r="F125" i="2"/>
  <c r="F124" i="2"/>
  <c r="F122" i="2"/>
  <c r="F121" i="2"/>
  <c r="F120" i="2"/>
  <c r="F119" i="2"/>
  <c r="F117" i="2"/>
  <c r="F116" i="2"/>
  <c r="F115" i="2"/>
  <c r="F114" i="2"/>
  <c r="F112" i="2"/>
  <c r="F111" i="2"/>
  <c r="F110" i="2"/>
  <c r="F109" i="2"/>
  <c r="F107" i="2"/>
  <c r="F106" i="2"/>
  <c r="F105" i="2"/>
  <c r="F104" i="2"/>
  <c r="F102" i="2"/>
  <c r="F100" i="2"/>
  <c r="F99" i="2"/>
  <c r="F87" i="2"/>
  <c r="F85" i="2"/>
  <c r="F84" i="2"/>
  <c r="F82" i="2"/>
  <c r="F81" i="2"/>
  <c r="F80" i="2"/>
  <c r="F79" i="2"/>
  <c r="F77" i="2"/>
  <c r="F76" i="2"/>
  <c r="F75" i="2"/>
  <c r="F74" i="2"/>
  <c r="F72" i="2"/>
  <c r="F71" i="2"/>
  <c r="F70" i="2"/>
  <c r="F69" i="2"/>
  <c r="F62" i="2"/>
  <c r="F61" i="2"/>
  <c r="F60" i="2"/>
  <c r="F59" i="2"/>
  <c r="F52" i="2"/>
  <c r="F51" i="2"/>
  <c r="F50" i="2"/>
  <c r="F49" i="2"/>
  <c r="F47" i="2"/>
  <c r="F46" i="2"/>
  <c r="F45" i="2"/>
  <c r="F44" i="2"/>
  <c r="F42" i="2"/>
  <c r="F41" i="2"/>
  <c r="F40" i="2"/>
  <c r="F39" i="2"/>
  <c r="F37" i="2"/>
  <c r="F36" i="2"/>
  <c r="F35" i="2"/>
  <c r="F34" i="2"/>
  <c r="F32" i="2" l="1"/>
  <c r="F31" i="2"/>
  <c r="F30" i="2"/>
  <c r="F29" i="2"/>
  <c r="F27" i="2"/>
  <c r="F26" i="2"/>
  <c r="F25" i="2"/>
  <c r="F24" i="2"/>
  <c r="F22" i="2"/>
  <c r="F21" i="2"/>
  <c r="F20" i="2"/>
  <c r="F19" i="2"/>
  <c r="F156" i="2" l="1"/>
  <c r="F155" i="2"/>
  <c r="F154" i="2"/>
  <c r="F149" i="2" l="1"/>
  <c r="J178" i="2"/>
  <c r="I178" i="2"/>
  <c r="H178" i="2"/>
  <c r="G178" i="2"/>
  <c r="F178" i="2" l="1"/>
  <c r="H96" i="2"/>
  <c r="H186" i="2" s="1"/>
  <c r="H95" i="2"/>
  <c r="H94" i="2"/>
  <c r="J138" i="2"/>
  <c r="I138" i="2"/>
  <c r="H138" i="2"/>
  <c r="G138" i="2"/>
  <c r="F138" i="2" l="1"/>
  <c r="I96" i="2"/>
  <c r="I186" i="2" s="1"/>
  <c r="J96" i="2"/>
  <c r="J186" i="2" s="1"/>
  <c r="J173" i="2" l="1"/>
  <c r="J168" i="2"/>
  <c r="J163" i="2"/>
  <c r="J158" i="2"/>
  <c r="J153" i="2"/>
  <c r="J133" i="2"/>
  <c r="J128" i="2"/>
  <c r="J123" i="2"/>
  <c r="J118" i="2"/>
  <c r="J113" i="2"/>
  <c r="J108" i="2"/>
  <c r="J103" i="2"/>
  <c r="J98" i="2"/>
  <c r="J97" i="2"/>
  <c r="J95" i="2"/>
  <c r="J94" i="2"/>
  <c r="J48" i="2"/>
  <c r="J43" i="2"/>
  <c r="J38" i="2"/>
  <c r="J33" i="2"/>
  <c r="J28" i="2"/>
  <c r="J23" i="2"/>
  <c r="J18" i="2"/>
  <c r="J13" i="2" l="1"/>
  <c r="J93" i="2"/>
  <c r="J148" i="2"/>
  <c r="J184" i="2"/>
  <c r="J185" i="2"/>
  <c r="J187" i="2"/>
  <c r="G118" i="2"/>
  <c r="J183" i="2" l="1"/>
  <c r="I118" i="2"/>
  <c r="H118" i="2"/>
  <c r="F118" i="2" l="1"/>
  <c r="F16" i="2"/>
  <c r="I23" i="2" l="1"/>
  <c r="H23" i="2"/>
  <c r="G23" i="2"/>
  <c r="F23" i="2" l="1"/>
  <c r="G101" i="2"/>
  <c r="F101" i="2" l="1"/>
  <c r="G96" i="2"/>
  <c r="F96" i="2" s="1"/>
  <c r="F151" i="2"/>
  <c r="G66" i="2"/>
  <c r="F66" i="2" s="1"/>
  <c r="I163" i="2" l="1"/>
  <c r="H163" i="2"/>
  <c r="G163" i="2"/>
  <c r="I113" i="2"/>
  <c r="H113" i="2"/>
  <c r="G113" i="2"/>
  <c r="I108" i="2"/>
  <c r="H108" i="2"/>
  <c r="G108" i="2"/>
  <c r="I103" i="2"/>
  <c r="H103" i="2"/>
  <c r="G103" i="2"/>
  <c r="I98" i="2"/>
  <c r="H98" i="2"/>
  <c r="G98" i="2"/>
  <c r="G68" i="2"/>
  <c r="F98" i="2" l="1"/>
  <c r="F108" i="2"/>
  <c r="F163" i="2"/>
  <c r="F68" i="2"/>
  <c r="F103" i="2"/>
  <c r="F113" i="2"/>
  <c r="I18" i="2"/>
  <c r="H18" i="2"/>
  <c r="G18" i="2"/>
  <c r="F18" i="2" l="1"/>
  <c r="F150" i="2"/>
  <c r="I158" i="2"/>
  <c r="H158" i="2"/>
  <c r="G158" i="2"/>
  <c r="G168" i="2"/>
  <c r="F152" i="2" l="1"/>
  <c r="F158" i="2"/>
  <c r="I123" i="2"/>
  <c r="I97" i="2"/>
  <c r="I95" i="2"/>
  <c r="F95" i="2" s="1"/>
  <c r="I94" i="2"/>
  <c r="F94" i="2" s="1"/>
  <c r="H97" i="2"/>
  <c r="F97" i="2" l="1"/>
  <c r="G54" i="2"/>
  <c r="G55" i="2"/>
  <c r="G56" i="2"/>
  <c r="G186" i="2" s="1"/>
  <c r="G57" i="2"/>
  <c r="G58" i="2"/>
  <c r="F58" i="2" l="1"/>
  <c r="F56" i="2"/>
  <c r="F186" i="2" s="1"/>
  <c r="F54" i="2"/>
  <c r="F57" i="2"/>
  <c r="F55" i="2"/>
  <c r="G53" i="2"/>
  <c r="F53" i="2" s="1"/>
  <c r="F17" i="2"/>
  <c r="F15" i="2"/>
  <c r="F14" i="2"/>
  <c r="G28" i="2" l="1"/>
  <c r="G64" i="2"/>
  <c r="H184" i="2"/>
  <c r="G65" i="2"/>
  <c r="F65" i="2" s="1"/>
  <c r="H185" i="2"/>
  <c r="G67" i="2"/>
  <c r="G73" i="2"/>
  <c r="F73" i="2" s="1"/>
  <c r="G78" i="2"/>
  <c r="G83" i="2"/>
  <c r="F83" i="2" s="1"/>
  <c r="G153" i="2"/>
  <c r="H153" i="2"/>
  <c r="I153" i="2"/>
  <c r="I173" i="2"/>
  <c r="H173" i="2"/>
  <c r="G173" i="2"/>
  <c r="I168" i="2"/>
  <c r="H168" i="2"/>
  <c r="I133" i="2"/>
  <c r="H133" i="2"/>
  <c r="G133" i="2"/>
  <c r="I128" i="2"/>
  <c r="H128" i="2"/>
  <c r="G128" i="2"/>
  <c r="H123" i="2"/>
  <c r="G123" i="2"/>
  <c r="I48" i="2"/>
  <c r="H48" i="2"/>
  <c r="G48" i="2"/>
  <c r="I43" i="2"/>
  <c r="H43" i="2"/>
  <c r="G43" i="2"/>
  <c r="I38" i="2"/>
  <c r="H38" i="2"/>
  <c r="G38" i="2"/>
  <c r="G33" i="2"/>
  <c r="H33" i="2"/>
  <c r="I33" i="2"/>
  <c r="I28" i="2"/>
  <c r="F168" i="2" l="1"/>
  <c r="I93" i="2"/>
  <c r="F128" i="2"/>
  <c r="F173" i="2"/>
  <c r="I13" i="2"/>
  <c r="F38" i="2"/>
  <c r="F48" i="2"/>
  <c r="H93" i="2"/>
  <c r="I148" i="2"/>
  <c r="G148" i="2"/>
  <c r="F123" i="2"/>
  <c r="G93" i="2"/>
  <c r="H148" i="2"/>
  <c r="F78" i="2"/>
  <c r="F67" i="2"/>
  <c r="G184" i="2"/>
  <c r="F64" i="2"/>
  <c r="F33" i="2"/>
  <c r="F43" i="2"/>
  <c r="F133" i="2"/>
  <c r="F153" i="2"/>
  <c r="G13" i="2"/>
  <c r="G63" i="2"/>
  <c r="G187" i="2"/>
  <c r="G185" i="2"/>
  <c r="I187" i="2"/>
  <c r="I184" i="2"/>
  <c r="I185" i="2"/>
  <c r="H187" i="2"/>
  <c r="H28" i="2"/>
  <c r="H13" i="2" s="1"/>
  <c r="I183" i="2" l="1"/>
  <c r="G183" i="2"/>
  <c r="H183" i="2"/>
  <c r="F93" i="2"/>
  <c r="F184" i="2"/>
  <c r="F187" i="2"/>
  <c r="F63" i="2"/>
  <c r="F13" i="2"/>
  <c r="F28" i="2"/>
  <c r="F148" i="2"/>
  <c r="F185" i="2"/>
  <c r="F183" i="2" l="1"/>
</calcChain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<sst xmlns="http://schemas.openxmlformats.org/spreadsheetml/2006/main" count="367" uniqueCount="160">
  <si>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</si>
  <si>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</si>
  <si>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</si>
  <si>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</si>
  <si>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</si>
  <si>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</si>
  <si>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</si>
  <si>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</si>
  <si>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</si>
  <si>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</si>
  <si>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</si>
  <si>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</si>
  <si>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</si>
  <si>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</si>
  <si>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</si>
  <si>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</si>
  <si>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</si>
  <si>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</si>
  <si>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</si>
  <si>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</si>
  <si>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</si>
  <si>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</si>
  <si>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</si>
  <si>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</si>
  <si>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</si>
  <si>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</si>
  <si>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</si>
  <si>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</si>
  <si>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</si>
  <si>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</si>
  <si>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</si>
  <si>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</si>
  <si>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</si>
  <si>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</si>
  <si>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</si>
  <si>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</si>
  <si>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</si>
  <si>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</si>
  <si>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</si>
  <si>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</si>
  <si>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</si>
  <si>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</si>
  <si>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</si>
  <si>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</si>
  <si>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</si>
  <si>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</si>
  <si>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</si>
  <si>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</si>
  <si>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</si>
  <si>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</si>
  <si>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</si>
  <si>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</si>
  <si>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</si>
  <si>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</si>
  <si>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</si>
  <si>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</si>
  <si>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</si>
  <si>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</si>
  <si>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</si>
  <si>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</si>
  <si>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</si>
  <si>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</si>
  <si>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</si>
  <si>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</si>
  <si>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</si>
  <si>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</si>
  <si>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</si>
  <si>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</si>
  <si>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</si>
  <si>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</si>
  <si>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</si>
  <si>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</si>
  <si>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</si>
  <si>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</si>
  <si>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</si>
  <si>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</si>
  <si>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</si>
  <si>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</si>
  <si>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</si>
  <si>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</si>
  <si>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</si>
  <si>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</si>
  <si>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</si>
  <si>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</si>
  <si>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</si>
  <si>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</si>
  <si>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</si>
  <si>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</si>
  <si>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</si>
  <si>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</si>
  <si>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</si>
  <si>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</si>
  <si>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</si>
  <si>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МАУ городского округа Евпатория Республики Крым "Евпаторийский культурно-этнографический центр "Малый Иерусалим"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</si>
  <si>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</si>
  <si>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</si>
  <si>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</si>
  <si>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</si>
  <si>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</si>
  <si>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</si>
  <si>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</si>
  <si>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</si>
  <si>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</si>
  <si>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</si>
  <si>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</si>
  <si>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</si>
  <si>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</si>
  <si>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</si>
  <si>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</si>
  <si>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</si>
  <si>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</si>
  <si>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</si>
  <si>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</si>
  <si>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 xml:space="preserve">УКиМО,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 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</si>
  <si>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</si>
  <si>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</si>
  <si>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</si>
  <si>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</si>
  <si>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</si>
  <si>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</si>
  <si>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</si>
  <si>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</si>
  <si>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</si>
  <si>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УКиМО, МБУК "Евпаторийский краеведческий музей",  МБУК "Евпаторийская централизованная библиотечная система", МАУ городского округа Евпатория Республики Крым "Евпаторийский культурно-этнографический центр "Малый Иерусалим"</t>
  </si>
  <si>
    <t xml:space="preserve">2021-2024 </t>
  </si>
  <si>
    <t xml:space="preserve">2021 - 2024 </t>
  </si>
  <si>
    <t xml:space="preserve"> 2021-2024</t>
  </si>
  <si>
    <t>2021-2024</t>
  </si>
  <si>
    <t>2024 год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</si>
  <si>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городского округа Евпатория Республики Крым "Евпаторийский культурно-этнографический центр "Малый Иерусалим", МБУК "Евпаторийская централизованная библиотечная система"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</si>
  <si>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</si>
  <si>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</si>
  <si>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</si>
  <si>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</si>
  <si>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</si>
  <si>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</si>
  <si>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</si>
  <si>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</si>
  <si>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</si>
  <si>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</si>
  <si>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</si>
  <si>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</si>
  <si>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</si>
  <si>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</si>
  <si>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</si>
  <si>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</si>
  <si>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</si>
  <si>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</si>
  <si>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</si>
  <si>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</si>
  <si>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</si>
  <si>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</si>
  <si>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</si>
  <si>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</si>
  <si>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</si>
  <si>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</si>
  <si>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>УКиМО, МБУК "Евпаторийский центр культуры и досуга", МБУК "Заозерненский центр культуры и досуга"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</si>
  <si>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г. Евпатория, ул. Демышева, 129 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</si>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</sst>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Fill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4.3" x14ac:dyDescent="0.25"/>
  <cols>
    <col min="1" max="1" width="17.875" customWidth="1"/>
    <col min="2" max="2" width="14" hidden="1" customWidth="1"/>
    <col min="3" max="3" width="13.125" hidden="1" customWidth="1"/>
    <col min="4" max="4" width="16.375" customWidth="1"/>
    <col min="5" max="5" width="15.375" customWidth="1"/>
    <col min="6" max="6" width="14.375" hidden="1" customWidth="1"/>
    <col min="7" max="7" width="18.375" hidden="1" customWidth="1"/>
    <col min="8" max="8" width="17.75" hidden="1" customWidth="1"/>
    <col min="9" max="9" width="18.25" hidden="1" customWidth="1"/>
    <col min="11" max="11" width="13.75" customWidth="1"/>
    <col min="12" max="12" width="8.375" customWidth="1"/>
    <col min="13" max="13" width="11.125" customWidth="1"/>
    <col min="15" max="15" width="15.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.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 x14ac:dyDescent="0.25">
      <c r="M41" s="12">
        <v>670.88599999999997</v>
      </c>
    </row>
    <row r="42" spans="1:15" x14ac:dyDescent="0.25">
      <c r="M42" s="12">
        <v>788</v>
      </c>
    </row>
    <row r="43" spans="1:15" x14ac:dyDescent="0.25">
      <c r="A43" t="s">
        <v>46</v>
      </c>
      <c r="M43" s="12">
        <v>448</v>
      </c>
    </row>
    <row r="44" spans="1:15" x14ac:dyDescent="0.25">
      <c r="M44" s="12">
        <v>1500</v>
      </c>
    </row>
    <row r="45" spans="1:15" x14ac:dyDescent="0.25">
      <c r="M45" s="12">
        <v>76.66</v>
      </c>
      <c r="N45">
        <v>4345</v>
      </c>
    </row>
    <row r="46" spans="1:15" x14ac:dyDescent="0.25">
      <c r="M46" s="12">
        <v>5955.7969999999996</v>
      </c>
      <c r="N46">
        <v>2000</v>
      </c>
      <c r="O46">
        <v>20436.890530000001</v>
      </c>
    </row>
    <row r="47" spans="1:15" ht="15.65" x14ac:dyDescent="0.2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 x14ac:dyDescent="0.2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20"/>
  <sheetViews>
    <sheetView tabSelected="1" view="pageBreakPreview" zoomScaleNormal="100" zoomScaleSheetLayoutView="100" workbookViewId="0">
      <pane xSplit="4" ySplit="12" topLeftCell="E127" activePane="bottomRight" state="frozen"/>
      <selection pane="topRight" activeCell="E1" sqref="E1"/>
      <selection pane="bottomLeft" activeCell="A13" sqref="A13"/>
      <selection pane="bottomRight" activeCell="H140" sqref="H140"/>
    </sheetView>
  </sheetViews>
  <sheetFormatPr defaultColWidth="9" defaultRowHeight="13.6" x14ac:dyDescent="0.25"/>
  <cols>
    <col min="1" max="1" width="5" style="50" customWidth="1"/>
    <col min="2" max="2" width="34" style="23" customWidth="1"/>
    <col min="3" max="3" width="7.875" style="23" customWidth="1"/>
    <col min="4" max="4" width="27.375" style="23" customWidth="1"/>
    <col min="5" max="5" width="22.75" style="23" customWidth="1"/>
    <col min="6" max="6" width="16" style="51" customWidth="1"/>
    <col min="7" max="7" width="14.375" style="23" customWidth="1"/>
    <col min="8" max="9" width="13.375" style="52" customWidth="1"/>
    <col min="10" max="10" width="15.375" style="52" customWidth="1"/>
    <col min="11" max="51" width="9" style="22"/>
    <col min="52" max="16384" width="9" style="23"/>
  </cols>
  <sheetData>
    <row r="1" spans="1:52" ht="14.95" customHeight="1" x14ac:dyDescent="0.25">
      <c r="A1" s="20"/>
      <c r="B1" s="20"/>
      <c r="C1" s="20"/>
      <c r="D1" s="20"/>
      <c r="E1" s="20"/>
      <c r="F1" s="21"/>
      <c r="G1" s="114" t="s">
        <v>159</v>
      </c>
      <c r="H1" s="114"/>
      <c r="I1" s="114"/>
      <c r="J1" s="114"/>
    </row>
    <row r="2" spans="1:52" ht="16.3" customHeight="1" x14ac:dyDescent="0.25">
      <c r="A2" s="20"/>
      <c r="B2" s="20"/>
      <c r="C2" s="20"/>
      <c r="D2" s="20"/>
      <c r="E2" s="20"/>
      <c r="F2" s="21"/>
      <c r="G2" s="114"/>
      <c r="H2" s="114"/>
      <c r="I2" s="114"/>
      <c r="J2" s="114"/>
    </row>
    <row r="3" spans="1:52" ht="14.3" customHeight="1" x14ac:dyDescent="0.25">
      <c r="A3" s="20"/>
      <c r="B3" s="20"/>
      <c r="C3" s="20"/>
      <c r="D3" s="20"/>
      <c r="E3" s="20"/>
      <c r="F3" s="21"/>
      <c r="G3" s="114"/>
      <c r="H3" s="114"/>
      <c r="I3" s="114"/>
      <c r="J3" s="114"/>
    </row>
    <row r="4" spans="1:52" ht="14.3" customHeight="1" x14ac:dyDescent="0.25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5" customHeight="1" x14ac:dyDescent="0.25">
      <c r="A5" s="115" t="s">
        <v>78</v>
      </c>
      <c r="B5" s="115"/>
      <c r="C5" s="115"/>
      <c r="D5" s="115"/>
      <c r="E5" s="115"/>
      <c r="F5" s="115"/>
      <c r="G5" s="115"/>
      <c r="H5" s="115"/>
      <c r="I5" s="115"/>
      <c r="J5" s="115"/>
    </row>
    <row r="6" spans="1:52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</row>
    <row r="7" spans="1:52" x14ac:dyDescent="0.25">
      <c r="A7" s="115"/>
      <c r="B7" s="115"/>
      <c r="C7" s="115"/>
      <c r="D7" s="115"/>
      <c r="E7" s="115"/>
      <c r="F7" s="115"/>
      <c r="G7" s="115"/>
      <c r="H7" s="115"/>
      <c r="I7" s="115"/>
      <c r="J7" s="115"/>
    </row>
    <row r="8" spans="1:52" ht="14.3" customHeight="1" x14ac:dyDescent="0.25">
      <c r="A8" s="116" t="s">
        <v>48</v>
      </c>
      <c r="B8" s="116" t="s">
        <v>49</v>
      </c>
      <c r="C8" s="116" t="s">
        <v>50</v>
      </c>
      <c r="D8" s="116" t="s">
        <v>51</v>
      </c>
      <c r="E8" s="116" t="s">
        <v>52</v>
      </c>
      <c r="F8" s="116" t="s">
        <v>53</v>
      </c>
      <c r="G8" s="116" t="s">
        <v>77</v>
      </c>
      <c r="H8" s="117"/>
      <c r="I8" s="117"/>
      <c r="J8" s="117"/>
    </row>
    <row r="9" spans="1:52" ht="0.7" customHeight="1" x14ac:dyDescent="0.25">
      <c r="A9" s="118"/>
      <c r="B9" s="118"/>
      <c r="C9" s="118"/>
      <c r="D9" s="118"/>
      <c r="E9" s="118"/>
      <c r="F9" s="118"/>
      <c r="G9" s="24"/>
      <c r="H9" s="25"/>
      <c r="I9" s="25"/>
      <c r="J9" s="25"/>
    </row>
    <row r="10" spans="1:52" s="20" customFormat="1" ht="14.3" customHeight="1" x14ac:dyDescent="0.25">
      <c r="A10" s="118"/>
      <c r="B10" s="118"/>
      <c r="C10" s="118"/>
      <c r="D10" s="118"/>
      <c r="E10" s="118"/>
      <c r="F10" s="118"/>
      <c r="G10" s="116" t="s">
        <v>54</v>
      </c>
      <c r="H10" s="116" t="s">
        <v>71</v>
      </c>
      <c r="I10" s="116" t="s">
        <v>74</v>
      </c>
      <c r="J10" s="116" t="s">
        <v>128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78.8" customHeight="1" x14ac:dyDescent="0.25">
      <c r="A11" s="119"/>
      <c r="B11" s="119"/>
      <c r="C11" s="119"/>
      <c r="D11" s="119"/>
      <c r="E11" s="119"/>
      <c r="F11" s="119"/>
      <c r="G11" s="118"/>
      <c r="H11" s="118"/>
      <c r="I11" s="118"/>
      <c r="J11" s="11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0.9" x14ac:dyDescent="0.2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5" customHeight="1" x14ac:dyDescent="0.25">
      <c r="A13" s="91" t="s">
        <v>55</v>
      </c>
      <c r="B13" s="107" t="s">
        <v>80</v>
      </c>
      <c r="C13" s="91" t="s">
        <v>124</v>
      </c>
      <c r="D13" s="107" t="s">
        <v>110</v>
      </c>
      <c r="E13" s="14" t="s">
        <v>47</v>
      </c>
      <c r="F13" s="15">
        <f t="shared" ref="F13:F32" si="0">G13+H13+I13+J13</f>
        <v>342366.03110000002</v>
      </c>
      <c r="G13" s="16">
        <f>G18+G23+G28+G33+G38+G43+G48</f>
        <v>83229.998100000012</v>
      </c>
      <c r="H13" s="16">
        <f t="shared" ref="H13:J13" si="1">H18+H23+H28+H33+H38+H43+H48</f>
        <v>84424.166999999987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3" customHeight="1" x14ac:dyDescent="0.25">
      <c r="A14" s="92"/>
      <c r="B14" s="77"/>
      <c r="C14" s="92"/>
      <c r="D14" s="77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 x14ac:dyDescent="0.25">
      <c r="A15" s="92"/>
      <c r="B15" s="77"/>
      <c r="C15" s="92"/>
      <c r="D15" s="77"/>
      <c r="E15" s="14" t="s">
        <v>57</v>
      </c>
      <c r="F15" s="15">
        <f t="shared" si="0"/>
        <v>500.63710000000003</v>
      </c>
      <c r="G15" s="16">
        <f t="shared" ref="G15:J15" si="3">G20+G25+G30+G35+G40+G45+G50</f>
        <v>122.6371</v>
      </c>
      <c r="H15" s="16">
        <f t="shared" si="3"/>
        <v>126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3" customHeight="1" x14ac:dyDescent="0.25">
      <c r="A16" s="92"/>
      <c r="B16" s="77"/>
      <c r="C16" s="92"/>
      <c r="D16" s="77"/>
      <c r="E16" s="14" t="s">
        <v>58</v>
      </c>
      <c r="F16" s="15">
        <f t="shared" si="0"/>
        <v>341865.39399999997</v>
      </c>
      <c r="G16" s="16">
        <f t="shared" ref="G16:J16" si="4">G21+G26+G31+G36+G41+G46+G51</f>
        <v>83107.361000000004</v>
      </c>
      <c r="H16" s="16">
        <f t="shared" si="4"/>
        <v>84298.166999999987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3" customHeight="1" x14ac:dyDescent="0.25">
      <c r="A17" s="93"/>
      <c r="B17" s="78"/>
      <c r="C17" s="93"/>
      <c r="D17" s="78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5" customHeight="1" x14ac:dyDescent="0.25">
      <c r="A18" s="107" t="s">
        <v>60</v>
      </c>
      <c r="B18" s="79" t="s">
        <v>137</v>
      </c>
      <c r="C18" s="91" t="s">
        <v>96</v>
      </c>
      <c r="D18" s="107" t="s">
        <v>111</v>
      </c>
      <c r="E18" s="67" t="s">
        <v>47</v>
      </c>
      <c r="F18" s="15">
        <f t="shared" si="0"/>
        <v>1074.5900000000001</v>
      </c>
      <c r="G18" s="16">
        <f t="shared" ref="G18:I18" si="6">G19+G20+G21+G22</f>
        <v>443.25</v>
      </c>
      <c r="H18" s="16">
        <f t="shared" si="6"/>
        <v>631.34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4.95" customHeight="1" x14ac:dyDescent="0.25">
      <c r="A19" s="77"/>
      <c r="B19" s="80"/>
      <c r="C19" s="92"/>
      <c r="D19" s="77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4.95" customHeight="1" x14ac:dyDescent="0.25">
      <c r="A20" s="77"/>
      <c r="B20" s="80"/>
      <c r="C20" s="92"/>
      <c r="D20" s="77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4.95" customHeight="1" x14ac:dyDescent="0.25">
      <c r="A21" s="77"/>
      <c r="B21" s="80"/>
      <c r="C21" s="92"/>
      <c r="D21" s="77"/>
      <c r="E21" s="37" t="s">
        <v>58</v>
      </c>
      <c r="F21" s="15">
        <f t="shared" si="0"/>
        <v>1074.5900000000001</v>
      </c>
      <c r="G21" s="71">
        <v>443.25</v>
      </c>
      <c r="H21" s="74">
        <f>631.34</f>
        <v>631.34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5" customHeight="1" x14ac:dyDescent="0.25">
      <c r="A22" s="78"/>
      <c r="B22" s="81"/>
      <c r="C22" s="93"/>
      <c r="D22" s="78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5" customHeight="1" x14ac:dyDescent="0.25">
      <c r="A23" s="107" t="s">
        <v>61</v>
      </c>
      <c r="B23" s="79" t="s">
        <v>149</v>
      </c>
      <c r="C23" s="91" t="s">
        <v>96</v>
      </c>
      <c r="D23" s="107" t="s">
        <v>155</v>
      </c>
      <c r="E23" s="67" t="s">
        <v>47</v>
      </c>
      <c r="F23" s="15">
        <f t="shared" si="0"/>
        <v>3200.5479999999998</v>
      </c>
      <c r="G23" s="16">
        <f t="shared" ref="G23:I23" si="8">G24+G25+G26+G27</f>
        <v>3124</v>
      </c>
      <c r="H23" s="16">
        <f t="shared" si="8"/>
        <v>76.548000000000002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4.95" customHeight="1" x14ac:dyDescent="0.25">
      <c r="A24" s="77"/>
      <c r="B24" s="80"/>
      <c r="C24" s="92"/>
      <c r="D24" s="77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4.95" customHeight="1" x14ac:dyDescent="0.25">
      <c r="A25" s="77"/>
      <c r="B25" s="80"/>
      <c r="C25" s="92"/>
      <c r="D25" s="77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4.95" customHeight="1" x14ac:dyDescent="0.25">
      <c r="A26" s="77"/>
      <c r="B26" s="80"/>
      <c r="C26" s="92"/>
      <c r="D26" s="77"/>
      <c r="E26" s="37" t="s">
        <v>58</v>
      </c>
      <c r="F26" s="15">
        <f t="shared" si="0"/>
        <v>3200.5479999999998</v>
      </c>
      <c r="G26" s="19">
        <v>3124</v>
      </c>
      <c r="H26" s="74">
        <v>76.548000000000002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50000000000001" customHeight="1" x14ac:dyDescent="0.25">
      <c r="A27" s="78"/>
      <c r="B27" s="81"/>
      <c r="C27" s="93"/>
      <c r="D27" s="78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5" customHeight="1" x14ac:dyDescent="0.25">
      <c r="A28" s="107" t="s">
        <v>62</v>
      </c>
      <c r="B28" s="79" t="s">
        <v>148</v>
      </c>
      <c r="C28" s="91" t="s">
        <v>125</v>
      </c>
      <c r="D28" s="107" t="s">
        <v>88</v>
      </c>
      <c r="E28" s="14" t="s">
        <v>47</v>
      </c>
      <c r="F28" s="15">
        <f t="shared" si="0"/>
        <v>15433.35</v>
      </c>
      <c r="G28" s="16">
        <f t="shared" ref="G28:I28" si="10">G29+G30+G31+G32</f>
        <v>3457.873</v>
      </c>
      <c r="H28" s="16">
        <f t="shared" si="10"/>
        <v>3771.5279999999998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 x14ac:dyDescent="0.25">
      <c r="A29" s="77"/>
      <c r="B29" s="80"/>
      <c r="C29" s="92"/>
      <c r="D29" s="77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 x14ac:dyDescent="0.25">
      <c r="A30" s="77"/>
      <c r="B30" s="80"/>
      <c r="C30" s="92"/>
      <c r="D30" s="77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3" customHeight="1" x14ac:dyDescent="0.25">
      <c r="A31" s="77"/>
      <c r="B31" s="80"/>
      <c r="C31" s="92"/>
      <c r="D31" s="77"/>
      <c r="E31" s="37" t="s">
        <v>58</v>
      </c>
      <c r="F31" s="15">
        <f t="shared" si="0"/>
        <v>15433.35</v>
      </c>
      <c r="G31" s="19">
        <v>3457.873</v>
      </c>
      <c r="H31" s="74">
        <f>3701.528+70</f>
        <v>3771.5279999999998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5" customHeight="1" x14ac:dyDescent="0.25">
      <c r="A32" s="78"/>
      <c r="B32" s="81"/>
      <c r="C32" s="93"/>
      <c r="D32" s="78"/>
      <c r="E32" s="10" t="s">
        <v>59</v>
      </c>
      <c r="F32" s="15">
        <f t="shared" si="0"/>
        <v>0</v>
      </c>
      <c r="G32" s="17">
        <v>0</v>
      </c>
      <c r="H32" s="17">
        <v>0</v>
      </c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5" customHeight="1" x14ac:dyDescent="0.25">
      <c r="A33" s="107" t="s">
        <v>63</v>
      </c>
      <c r="B33" s="79" t="s">
        <v>138</v>
      </c>
      <c r="C33" s="91" t="s">
        <v>125</v>
      </c>
      <c r="D33" s="107" t="s">
        <v>100</v>
      </c>
      <c r="E33" s="14" t="s">
        <v>47</v>
      </c>
      <c r="F33" s="15">
        <f t="shared" ref="F33:F64" si="12">G33+H33+I33+J33</f>
        <v>229247.51900000003</v>
      </c>
      <c r="G33" s="16">
        <f t="shared" ref="G33:I33" si="13">G34+G35+G36+G37</f>
        <v>54060.3</v>
      </c>
      <c r="H33" s="16">
        <f t="shared" si="13"/>
        <v>56846.025999999998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3" customHeight="1" x14ac:dyDescent="0.25">
      <c r="A34" s="77"/>
      <c r="B34" s="80"/>
      <c r="C34" s="92"/>
      <c r="D34" s="77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3" customHeight="1" x14ac:dyDescent="0.25">
      <c r="A35" s="77"/>
      <c r="B35" s="80"/>
      <c r="C35" s="92"/>
      <c r="D35" s="77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5" customHeight="1" x14ac:dyDescent="0.25">
      <c r="A36" s="77"/>
      <c r="B36" s="80"/>
      <c r="C36" s="92"/>
      <c r="D36" s="77"/>
      <c r="E36" s="14" t="s">
        <v>58</v>
      </c>
      <c r="F36" s="15">
        <f t="shared" si="12"/>
        <v>229247.51900000003</v>
      </c>
      <c r="G36" s="19">
        <v>54060.3</v>
      </c>
      <c r="H36" s="74">
        <v>56846.025999999998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4.95" customHeight="1" x14ac:dyDescent="0.2">
      <c r="A37" s="78"/>
      <c r="B37" s="81"/>
      <c r="C37" s="93"/>
      <c r="D37" s="78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5" customHeight="1" x14ac:dyDescent="0.25">
      <c r="A38" s="107" t="s">
        <v>75</v>
      </c>
      <c r="B38" s="79" t="s">
        <v>139</v>
      </c>
      <c r="C38" s="91" t="s">
        <v>126</v>
      </c>
      <c r="D38" s="107" t="s">
        <v>99</v>
      </c>
      <c r="E38" s="58" t="s">
        <v>47</v>
      </c>
      <c r="F38" s="15">
        <f t="shared" si="12"/>
        <v>56696.216000000008</v>
      </c>
      <c r="G38" s="16">
        <f t="shared" ref="G38:I38" si="15">G39+G40+G41+G42</f>
        <v>13476.234</v>
      </c>
      <c r="H38" s="16">
        <f t="shared" si="15"/>
        <v>14011.583000000001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3" customHeight="1" x14ac:dyDescent="0.25">
      <c r="A39" s="77"/>
      <c r="B39" s="80"/>
      <c r="C39" s="92"/>
      <c r="D39" s="77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3" customHeight="1" x14ac:dyDescent="0.25">
      <c r="A40" s="77"/>
      <c r="B40" s="80"/>
      <c r="C40" s="92"/>
      <c r="D40" s="77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4.95" customHeight="1" x14ac:dyDescent="0.25">
      <c r="A41" s="77"/>
      <c r="B41" s="80"/>
      <c r="C41" s="92"/>
      <c r="D41" s="77"/>
      <c r="E41" s="58" t="s">
        <v>58</v>
      </c>
      <c r="F41" s="15">
        <f t="shared" si="12"/>
        <v>56696.216000000008</v>
      </c>
      <c r="G41" s="19">
        <v>13476.234</v>
      </c>
      <c r="H41" s="74">
        <f>14011.583</f>
        <v>14011.583000000001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49999999999999" customHeight="1" x14ac:dyDescent="0.2">
      <c r="A42" s="78"/>
      <c r="B42" s="81"/>
      <c r="C42" s="93"/>
      <c r="D42" s="78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5" customHeight="1" x14ac:dyDescent="0.25">
      <c r="A43" s="107" t="s">
        <v>109</v>
      </c>
      <c r="B43" s="79" t="s">
        <v>140</v>
      </c>
      <c r="C43" s="91" t="s">
        <v>127</v>
      </c>
      <c r="D43" s="107" t="s">
        <v>112</v>
      </c>
      <c r="E43" s="58" t="s">
        <v>47</v>
      </c>
      <c r="F43" s="15">
        <f t="shared" si="12"/>
        <v>36213.171000000002</v>
      </c>
      <c r="G43" s="16">
        <f t="shared" ref="G43:I43" si="17">G44+G45+G46+G47</f>
        <v>8545.7039999999997</v>
      </c>
      <c r="H43" s="16">
        <f t="shared" si="17"/>
        <v>8961.1419999999998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3" customHeight="1" x14ac:dyDescent="0.25">
      <c r="A44" s="77"/>
      <c r="B44" s="80"/>
      <c r="C44" s="92"/>
      <c r="D44" s="77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3" customHeight="1" x14ac:dyDescent="0.25">
      <c r="A45" s="77"/>
      <c r="B45" s="80"/>
      <c r="C45" s="92"/>
      <c r="D45" s="77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7" customHeight="1" x14ac:dyDescent="0.25">
      <c r="A46" s="77"/>
      <c r="B46" s="80"/>
      <c r="C46" s="92"/>
      <c r="D46" s="77"/>
      <c r="E46" s="58" t="s">
        <v>58</v>
      </c>
      <c r="F46" s="15">
        <f t="shared" si="12"/>
        <v>36213.171000000002</v>
      </c>
      <c r="G46" s="19">
        <v>8545.7039999999997</v>
      </c>
      <c r="H46" s="19">
        <v>8961.1419999999998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3" customHeight="1" x14ac:dyDescent="0.2">
      <c r="A47" s="78"/>
      <c r="B47" s="81"/>
      <c r="C47" s="93"/>
      <c r="D47" s="78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5" customHeight="1" x14ac:dyDescent="0.25">
      <c r="A48" s="107" t="s">
        <v>120</v>
      </c>
      <c r="B48" s="79" t="s">
        <v>97</v>
      </c>
      <c r="C48" s="91" t="s">
        <v>127</v>
      </c>
      <c r="D48" s="107" t="s">
        <v>99</v>
      </c>
      <c r="E48" s="67" t="s">
        <v>47</v>
      </c>
      <c r="F48" s="15">
        <f t="shared" si="12"/>
        <v>500.63710000000003</v>
      </c>
      <c r="G48" s="16">
        <f t="shared" ref="G48:I48" si="19">G49+G50+G51+G52</f>
        <v>122.6371</v>
      </c>
      <c r="H48" s="16">
        <f t="shared" si="19"/>
        <v>126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3" customHeight="1" x14ac:dyDescent="0.25">
      <c r="A49" s="77"/>
      <c r="B49" s="80"/>
      <c r="C49" s="92"/>
      <c r="D49" s="77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3" customHeight="1" x14ac:dyDescent="0.25">
      <c r="A50" s="77"/>
      <c r="B50" s="80"/>
      <c r="C50" s="92"/>
      <c r="D50" s="77"/>
      <c r="E50" s="67" t="s">
        <v>57</v>
      </c>
      <c r="F50" s="15">
        <f t="shared" si="12"/>
        <v>500.63710000000003</v>
      </c>
      <c r="G50" s="19">
        <v>122.6371</v>
      </c>
      <c r="H50" s="18">
        <v>126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049999999999997" customHeight="1" x14ac:dyDescent="0.25">
      <c r="A51" s="77"/>
      <c r="B51" s="80"/>
      <c r="C51" s="92"/>
      <c r="D51" s="77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3" customHeight="1" x14ac:dyDescent="0.2">
      <c r="A52" s="78"/>
      <c r="B52" s="81"/>
      <c r="C52" s="93"/>
      <c r="D52" s="78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5" customHeight="1" x14ac:dyDescent="0.25">
      <c r="A53" s="107" t="s">
        <v>64</v>
      </c>
      <c r="B53" s="107" t="s">
        <v>81</v>
      </c>
      <c r="C53" s="91" t="s">
        <v>127</v>
      </c>
      <c r="D53" s="85" t="s">
        <v>114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49999999999999" customHeight="1" x14ac:dyDescent="0.25">
      <c r="A54" s="77"/>
      <c r="B54" s="77"/>
      <c r="C54" s="92"/>
      <c r="D54" s="86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3" customHeight="1" x14ac:dyDescent="0.25">
      <c r="A55" s="77"/>
      <c r="B55" s="77"/>
      <c r="C55" s="92"/>
      <c r="D55" s="86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 x14ac:dyDescent="0.25">
      <c r="A56" s="77"/>
      <c r="B56" s="77"/>
      <c r="C56" s="92"/>
      <c r="D56" s="86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" customHeight="1" x14ac:dyDescent="0.25">
      <c r="A57" s="78"/>
      <c r="B57" s="78"/>
      <c r="C57" s="93"/>
      <c r="D57" s="87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5" customHeight="1" x14ac:dyDescent="0.25">
      <c r="A58" s="107" t="s">
        <v>22</v>
      </c>
      <c r="B58" s="79" t="s">
        <v>132</v>
      </c>
      <c r="C58" s="91" t="s">
        <v>127</v>
      </c>
      <c r="D58" s="77" t="s">
        <v>114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3" customHeight="1" x14ac:dyDescent="0.25">
      <c r="A59" s="77"/>
      <c r="B59" s="80"/>
      <c r="C59" s="92"/>
      <c r="D59" s="77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" customHeight="1" x14ac:dyDescent="0.25">
      <c r="A60" s="77"/>
      <c r="B60" s="80"/>
      <c r="C60" s="92"/>
      <c r="D60" s="77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" customHeight="1" x14ac:dyDescent="0.25">
      <c r="A61" s="77"/>
      <c r="B61" s="80"/>
      <c r="C61" s="92"/>
      <c r="D61" s="77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900000000000006" customHeight="1" x14ac:dyDescent="0.25">
      <c r="A62" s="78"/>
      <c r="B62" s="81"/>
      <c r="C62" s="93"/>
      <c r="D62" s="78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5" customHeight="1" x14ac:dyDescent="0.25">
      <c r="A63" s="107" t="s">
        <v>65</v>
      </c>
      <c r="B63" s="107" t="s">
        <v>82</v>
      </c>
      <c r="C63" s="91" t="s">
        <v>124</v>
      </c>
      <c r="D63" s="107" t="s">
        <v>107</v>
      </c>
      <c r="E63" s="43" t="s">
        <v>47</v>
      </c>
      <c r="F63" s="15">
        <f t="shared" si="12"/>
        <v>98966.248999999996</v>
      </c>
      <c r="G63" s="16">
        <f>G68+G73+G78+G83</f>
        <v>22838.251</v>
      </c>
      <c r="H63" s="16">
        <f t="shared" ref="H63:J63" si="24">H68+H73+H78+H83</f>
        <v>24066.713999999996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 x14ac:dyDescent="0.25">
      <c r="A64" s="77"/>
      <c r="B64" s="77"/>
      <c r="C64" s="92"/>
      <c r="D64" s="77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 x14ac:dyDescent="0.25">
      <c r="A65" s="77"/>
      <c r="B65" s="77"/>
      <c r="C65" s="92"/>
      <c r="D65" s="77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 x14ac:dyDescent="0.25">
      <c r="A66" s="77"/>
      <c r="B66" s="77"/>
      <c r="C66" s="92"/>
      <c r="D66" s="77"/>
      <c r="E66" s="43" t="s">
        <v>58</v>
      </c>
      <c r="F66" s="15">
        <f t="shared" si="26"/>
        <v>98966.248999999996</v>
      </c>
      <c r="G66" s="16">
        <f>G71+G76+G81+G86</f>
        <v>22838.251</v>
      </c>
      <c r="H66" s="16">
        <f t="shared" ref="H66:J66" si="27">H71+H76+H81+H86</f>
        <v>24066.713999999996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 x14ac:dyDescent="0.25">
      <c r="A67" s="78"/>
      <c r="B67" s="78"/>
      <c r="C67" s="93"/>
      <c r="D67" s="77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5" customHeight="1" x14ac:dyDescent="0.25">
      <c r="A68" s="107" t="s">
        <v>66</v>
      </c>
      <c r="B68" s="79" t="s">
        <v>141</v>
      </c>
      <c r="C68" s="91" t="s">
        <v>96</v>
      </c>
      <c r="D68" s="82" t="s">
        <v>154</v>
      </c>
      <c r="E68" s="43" t="s">
        <v>47</v>
      </c>
      <c r="F68" s="15">
        <f t="shared" si="26"/>
        <v>556.53600000000006</v>
      </c>
      <c r="G68" s="16">
        <f>G69+G70+G71+G72</f>
        <v>338.09399999999999</v>
      </c>
      <c r="H68" s="16">
        <f t="shared" ref="H68:J68" si="28">H69+H70+H71+H72</f>
        <v>218.44200000000001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3" customHeight="1" x14ac:dyDescent="0.25">
      <c r="A69" s="77"/>
      <c r="B69" s="80"/>
      <c r="C69" s="92"/>
      <c r="D69" s="83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 x14ac:dyDescent="0.25">
      <c r="A70" s="77"/>
      <c r="B70" s="80"/>
      <c r="C70" s="92"/>
      <c r="D70" s="83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 x14ac:dyDescent="0.25">
      <c r="A71" s="77"/>
      <c r="B71" s="80"/>
      <c r="C71" s="92"/>
      <c r="D71" s="83"/>
      <c r="E71" s="43" t="s">
        <v>58</v>
      </c>
      <c r="F71" s="15">
        <f t="shared" si="26"/>
        <v>556.53600000000006</v>
      </c>
      <c r="G71" s="19">
        <v>338.09399999999999</v>
      </c>
      <c r="H71" s="74">
        <f>218.442</f>
        <v>218.44200000000001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5" customHeight="1" x14ac:dyDescent="0.25">
      <c r="A72" s="78"/>
      <c r="B72" s="81"/>
      <c r="C72" s="93"/>
      <c r="D72" s="84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5" customHeight="1" x14ac:dyDescent="0.25">
      <c r="A73" s="107" t="s">
        <v>2</v>
      </c>
      <c r="B73" s="79" t="s">
        <v>142</v>
      </c>
      <c r="C73" s="91" t="s">
        <v>124</v>
      </c>
      <c r="D73" s="82" t="s">
        <v>89</v>
      </c>
      <c r="E73" s="43" t="s">
        <v>47</v>
      </c>
      <c r="F73" s="15">
        <f t="shared" si="26"/>
        <v>54610.171999999999</v>
      </c>
      <c r="G73" s="16">
        <f>G74+G75+G76+G77</f>
        <v>12486.252</v>
      </c>
      <c r="H73" s="16">
        <f t="shared" ref="H73:J73" si="29">H74+H75+H76+H77</f>
        <v>13185.513999999999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3" customHeight="1" x14ac:dyDescent="0.25">
      <c r="A74" s="77"/>
      <c r="B74" s="80"/>
      <c r="C74" s="92"/>
      <c r="D74" s="83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 x14ac:dyDescent="0.25">
      <c r="A75" s="77"/>
      <c r="B75" s="80"/>
      <c r="C75" s="92"/>
      <c r="D75" s="83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 x14ac:dyDescent="0.25">
      <c r="A76" s="77"/>
      <c r="B76" s="80"/>
      <c r="C76" s="92"/>
      <c r="D76" s="83"/>
      <c r="E76" s="43" t="s">
        <v>58</v>
      </c>
      <c r="F76" s="15">
        <f t="shared" si="26"/>
        <v>54610.171999999999</v>
      </c>
      <c r="G76" s="19">
        <v>12486.252</v>
      </c>
      <c r="H76" s="74">
        <v>13185.513999999999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5" customHeight="1" x14ac:dyDescent="0.25">
      <c r="A77" s="78"/>
      <c r="B77" s="81"/>
      <c r="C77" s="93"/>
      <c r="D77" s="84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5" customHeight="1" x14ac:dyDescent="0.25">
      <c r="A78" s="107" t="s">
        <v>67</v>
      </c>
      <c r="B78" s="79" t="s">
        <v>143</v>
      </c>
      <c r="C78" s="91" t="s">
        <v>124</v>
      </c>
      <c r="D78" s="82" t="s">
        <v>90</v>
      </c>
      <c r="E78" s="43" t="s">
        <v>47</v>
      </c>
      <c r="F78" s="15">
        <f t="shared" si="26"/>
        <v>21286.41</v>
      </c>
      <c r="G78" s="16">
        <f t="shared" ref="G78:J78" si="30">G79+G80+G81+G82</f>
        <v>4884.8909999999996</v>
      </c>
      <c r="H78" s="16">
        <f t="shared" si="30"/>
        <v>5178.9229999999998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 x14ac:dyDescent="0.25">
      <c r="A79" s="77"/>
      <c r="B79" s="80"/>
      <c r="C79" s="92"/>
      <c r="D79" s="83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 x14ac:dyDescent="0.25">
      <c r="A80" s="77"/>
      <c r="B80" s="80"/>
      <c r="C80" s="92"/>
      <c r="D80" s="83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 x14ac:dyDescent="0.25">
      <c r="A81" s="77"/>
      <c r="B81" s="80"/>
      <c r="C81" s="92"/>
      <c r="D81" s="83"/>
      <c r="E81" s="43" t="s">
        <v>58</v>
      </c>
      <c r="F81" s="15">
        <f t="shared" si="26"/>
        <v>21286.41</v>
      </c>
      <c r="G81" s="19">
        <v>4884.8909999999996</v>
      </c>
      <c r="H81" s="74">
        <v>5178.9229999999998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2" customHeight="1" x14ac:dyDescent="0.25">
      <c r="A82" s="78"/>
      <c r="B82" s="81"/>
      <c r="C82" s="93"/>
      <c r="D82" s="84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5" customHeight="1" x14ac:dyDescent="0.25">
      <c r="A83" s="107" t="s">
        <v>101</v>
      </c>
      <c r="B83" s="79" t="s">
        <v>144</v>
      </c>
      <c r="C83" s="91" t="s">
        <v>124</v>
      </c>
      <c r="D83" s="82" t="s">
        <v>91</v>
      </c>
      <c r="E83" s="43" t="s">
        <v>47</v>
      </c>
      <c r="F83" s="15">
        <f t="shared" si="26"/>
        <v>22513.131000000001</v>
      </c>
      <c r="G83" s="16">
        <f t="shared" ref="G83:J83" si="31">G84+G85+G86+G87</f>
        <v>5129.0140000000001</v>
      </c>
      <c r="H83" s="16">
        <f t="shared" si="31"/>
        <v>5483.835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 x14ac:dyDescent="0.25">
      <c r="A84" s="77"/>
      <c r="B84" s="80"/>
      <c r="C84" s="92"/>
      <c r="D84" s="83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 x14ac:dyDescent="0.25">
      <c r="A85" s="77"/>
      <c r="B85" s="80"/>
      <c r="C85" s="92"/>
      <c r="D85" s="83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 x14ac:dyDescent="0.25">
      <c r="A86" s="77"/>
      <c r="B86" s="80"/>
      <c r="C86" s="92"/>
      <c r="D86" s="83"/>
      <c r="E86" s="43" t="s">
        <v>58</v>
      </c>
      <c r="F86" s="15">
        <f>G86+H86+I86+J86</f>
        <v>22513.131000000001</v>
      </c>
      <c r="G86" s="19">
        <v>5129.0140000000001</v>
      </c>
      <c r="H86" s="74">
        <v>5483.835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7" customHeight="1" x14ac:dyDescent="0.25">
      <c r="A87" s="78"/>
      <c r="B87" s="81"/>
      <c r="C87" s="93"/>
      <c r="D87" s="84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3" customHeight="1" x14ac:dyDescent="0.25">
      <c r="A88" s="76" t="s">
        <v>150</v>
      </c>
      <c r="B88" s="79" t="s">
        <v>151</v>
      </c>
      <c r="C88" s="91">
        <v>2022</v>
      </c>
      <c r="D88" s="82" t="s">
        <v>156</v>
      </c>
      <c r="E88" s="43" t="s">
        <v>47</v>
      </c>
      <c r="F88" s="72">
        <f t="shared" ref="F88:G88" si="32">SUM(F89:F92)</f>
        <v>251.215</v>
      </c>
      <c r="G88" s="73">
        <f t="shared" si="32"/>
        <v>0</v>
      </c>
      <c r="H88" s="73">
        <f>SUM(H89:H92)</f>
        <v>251.215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3" customHeight="1" x14ac:dyDescent="0.25">
      <c r="A89" s="77"/>
      <c r="B89" s="80"/>
      <c r="C89" s="92"/>
      <c r="D89" s="83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3" customHeight="1" x14ac:dyDescent="0.25">
      <c r="A90" s="77"/>
      <c r="B90" s="80"/>
      <c r="C90" s="92"/>
      <c r="D90" s="83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3" customHeight="1" x14ac:dyDescent="0.25">
      <c r="A91" s="77"/>
      <c r="B91" s="80"/>
      <c r="C91" s="92"/>
      <c r="D91" s="83"/>
      <c r="E91" s="43" t="s">
        <v>58</v>
      </c>
      <c r="F91" s="15">
        <f>G91+H91+I91+J91</f>
        <v>251.215</v>
      </c>
      <c r="G91" s="18">
        <v>0</v>
      </c>
      <c r="H91" s="75">
        <f>251.215</f>
        <v>251.215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3" customHeight="1" x14ac:dyDescent="0.25">
      <c r="A92" s="78"/>
      <c r="B92" s="81"/>
      <c r="C92" s="93"/>
      <c r="D92" s="84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5" customHeight="1" x14ac:dyDescent="0.25">
      <c r="A93" s="85" t="s">
        <v>68</v>
      </c>
      <c r="B93" s="85" t="s">
        <v>84</v>
      </c>
      <c r="C93" s="91" t="s">
        <v>124</v>
      </c>
      <c r="D93" s="85" t="s">
        <v>114</v>
      </c>
      <c r="E93" s="68" t="s">
        <v>47</v>
      </c>
      <c r="F93" s="15">
        <f t="shared" si="26"/>
        <v>236100.90682999999</v>
      </c>
      <c r="G93" s="16">
        <f>G98+G103+G108+G113+G118+G123+G128+G133+G138</f>
        <v>56915.833559999999</v>
      </c>
      <c r="H93" s="16">
        <f t="shared" ref="H93:J93" si="34">H98+H103+H108+H113+H118+H123+H128+H133+H138</f>
        <v>56684.69227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5" customHeight="1" x14ac:dyDescent="0.25">
      <c r="A94" s="86"/>
      <c r="B94" s="86"/>
      <c r="C94" s="92"/>
      <c r="D94" s="86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5" customHeight="1" x14ac:dyDescent="0.25">
      <c r="A95" s="86"/>
      <c r="B95" s="86"/>
      <c r="C95" s="92"/>
      <c r="D95" s="86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5" customHeight="1" x14ac:dyDescent="0.25">
      <c r="A96" s="86"/>
      <c r="B96" s="86"/>
      <c r="C96" s="92"/>
      <c r="D96" s="86"/>
      <c r="E96" s="68" t="s">
        <v>58</v>
      </c>
      <c r="F96" s="15">
        <f t="shared" si="26"/>
        <v>235393.21599999999</v>
      </c>
      <c r="G96" s="16">
        <f>G101+G106+G111+G116+G121+G126+G131+G136+G141</f>
        <v>56561.141999999993</v>
      </c>
      <c r="H96" s="16">
        <f>H101+H106+H111+H116+H121+H126+H131+H136+H141</f>
        <v>56331.692999999999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9" customHeight="1" x14ac:dyDescent="0.25">
      <c r="A97" s="87"/>
      <c r="B97" s="87"/>
      <c r="C97" s="93"/>
      <c r="D97" s="87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5" customHeight="1" x14ac:dyDescent="0.25">
      <c r="A98" s="85" t="s">
        <v>69</v>
      </c>
      <c r="B98" s="120" t="s">
        <v>115</v>
      </c>
      <c r="C98" s="91" t="s">
        <v>124</v>
      </c>
      <c r="D98" s="94" t="s">
        <v>129</v>
      </c>
      <c r="E98" s="68" t="s">
        <v>47</v>
      </c>
      <c r="F98" s="15">
        <f t="shared" si="26"/>
        <v>28361.561000000002</v>
      </c>
      <c r="G98" s="16">
        <f t="shared" ref="G98:H98" si="40">G99+G100+G101+G102</f>
        <v>6589.335</v>
      </c>
      <c r="H98" s="16">
        <f t="shared" si="40"/>
        <v>6920.7510000000002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5" customHeight="1" x14ac:dyDescent="0.25">
      <c r="A99" s="86"/>
      <c r="B99" s="121"/>
      <c r="C99" s="92"/>
      <c r="D99" s="95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5" customHeight="1" x14ac:dyDescent="0.25">
      <c r="A100" s="86"/>
      <c r="B100" s="121"/>
      <c r="C100" s="92"/>
      <c r="D100" s="95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5" customHeight="1" x14ac:dyDescent="0.25">
      <c r="A101" s="86"/>
      <c r="B101" s="121"/>
      <c r="C101" s="92"/>
      <c r="D101" s="95"/>
      <c r="E101" s="68" t="s">
        <v>58</v>
      </c>
      <c r="F101" s="15">
        <f t="shared" si="26"/>
        <v>28361.561000000002</v>
      </c>
      <c r="G101" s="19">
        <f>4189.335+2400</f>
        <v>6589.335</v>
      </c>
      <c r="H101" s="74">
        <f>6920.751</f>
        <v>6920.7510000000002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23.8" customHeight="1" x14ac:dyDescent="0.25">
      <c r="A102" s="87"/>
      <c r="B102" s="122"/>
      <c r="C102" s="93"/>
      <c r="D102" s="96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5" customHeight="1" x14ac:dyDescent="0.25">
      <c r="A103" s="85" t="s">
        <v>70</v>
      </c>
      <c r="B103" s="88" t="s">
        <v>106</v>
      </c>
      <c r="C103" s="91" t="s">
        <v>124</v>
      </c>
      <c r="D103" s="94" t="s">
        <v>83</v>
      </c>
      <c r="E103" s="68" t="s">
        <v>47</v>
      </c>
      <c r="F103" s="15">
        <f t="shared" si="41"/>
        <v>2069</v>
      </c>
      <c r="G103" s="16">
        <f>G104+G105+G106+G107</f>
        <v>200</v>
      </c>
      <c r="H103" s="16">
        <f>H104+H105+H106+H107</f>
        <v>623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5" customHeight="1" x14ac:dyDescent="0.25">
      <c r="A104" s="86"/>
      <c r="B104" s="89"/>
      <c r="C104" s="92"/>
      <c r="D104" s="95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5" customHeight="1" x14ac:dyDescent="0.25">
      <c r="A105" s="86"/>
      <c r="B105" s="89"/>
      <c r="C105" s="92"/>
      <c r="D105" s="95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" customHeight="1" x14ac:dyDescent="0.25">
      <c r="A106" s="86"/>
      <c r="B106" s="89"/>
      <c r="C106" s="92"/>
      <c r="D106" s="95"/>
      <c r="E106" s="68" t="s">
        <v>58</v>
      </c>
      <c r="F106" s="15">
        <f t="shared" si="41"/>
        <v>2069</v>
      </c>
      <c r="G106" s="19">
        <v>200</v>
      </c>
      <c r="H106" s="18">
        <f>623</f>
        <v>623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4.95" customHeight="1" x14ac:dyDescent="0.25">
      <c r="A107" s="87"/>
      <c r="B107" s="90"/>
      <c r="C107" s="93"/>
      <c r="D107" s="96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5" customHeight="1" x14ac:dyDescent="0.25">
      <c r="A108" s="85" t="s">
        <v>76</v>
      </c>
      <c r="B108" s="88" t="s">
        <v>119</v>
      </c>
      <c r="C108" s="91">
        <v>2021</v>
      </c>
      <c r="D108" s="94" t="s">
        <v>94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5" customHeight="1" x14ac:dyDescent="0.25">
      <c r="A109" s="86"/>
      <c r="B109" s="89"/>
      <c r="C109" s="92"/>
      <c r="D109" s="95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5" customHeight="1" x14ac:dyDescent="0.25">
      <c r="A110" s="86"/>
      <c r="B110" s="89"/>
      <c r="C110" s="92"/>
      <c r="D110" s="95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" customHeight="1" x14ac:dyDescent="0.25">
      <c r="A111" s="86"/>
      <c r="B111" s="89"/>
      <c r="C111" s="92"/>
      <c r="D111" s="95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5" customHeight="1" x14ac:dyDescent="0.25">
      <c r="A112" s="87"/>
      <c r="B112" s="90"/>
      <c r="C112" s="93"/>
      <c r="D112" s="96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5" customHeight="1" x14ac:dyDescent="0.25">
      <c r="A113" s="85" t="s">
        <v>105</v>
      </c>
      <c r="B113" s="88" t="s">
        <v>116</v>
      </c>
      <c r="C113" s="91">
        <v>2021</v>
      </c>
      <c r="D113" s="94" t="s">
        <v>123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5" customHeight="1" x14ac:dyDescent="0.25">
      <c r="A114" s="86"/>
      <c r="B114" s="89"/>
      <c r="C114" s="92"/>
      <c r="D114" s="95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5" customHeight="1" x14ac:dyDescent="0.25">
      <c r="A115" s="86"/>
      <c r="B115" s="89"/>
      <c r="C115" s="92"/>
      <c r="D115" s="95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" customHeight="1" x14ac:dyDescent="0.25">
      <c r="A116" s="86"/>
      <c r="B116" s="89"/>
      <c r="C116" s="92"/>
      <c r="D116" s="95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2.9" customHeight="1" x14ac:dyDescent="0.25">
      <c r="A117" s="87"/>
      <c r="B117" s="90"/>
      <c r="C117" s="93"/>
      <c r="D117" s="96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3" customHeight="1" x14ac:dyDescent="0.25">
      <c r="A118" s="85" t="s">
        <v>102</v>
      </c>
      <c r="B118" s="88" t="s">
        <v>121</v>
      </c>
      <c r="C118" s="91">
        <v>2021</v>
      </c>
      <c r="D118" s="94" t="s">
        <v>94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49999999999999" customHeight="1" x14ac:dyDescent="0.25">
      <c r="A119" s="86"/>
      <c r="B119" s="89"/>
      <c r="C119" s="92"/>
      <c r="D119" s="95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49999999999999" customHeight="1" x14ac:dyDescent="0.25">
      <c r="A120" s="86"/>
      <c r="B120" s="89"/>
      <c r="C120" s="92"/>
      <c r="D120" s="95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5" customHeight="1" x14ac:dyDescent="0.25">
      <c r="A121" s="86"/>
      <c r="B121" s="89"/>
      <c r="C121" s="92"/>
      <c r="D121" s="95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50.95" customHeight="1" x14ac:dyDescent="0.25">
      <c r="A122" s="87"/>
      <c r="B122" s="90"/>
      <c r="C122" s="93"/>
      <c r="D122" s="96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5" customHeight="1" x14ac:dyDescent="0.25">
      <c r="A123" s="85" t="s">
        <v>103</v>
      </c>
      <c r="B123" s="111" t="s">
        <v>145</v>
      </c>
      <c r="C123" s="91" t="s">
        <v>124</v>
      </c>
      <c r="D123" s="94" t="s">
        <v>92</v>
      </c>
      <c r="E123" s="68" t="s">
        <v>47</v>
      </c>
      <c r="F123" s="15">
        <f t="shared" si="41"/>
        <v>70039.26999999999</v>
      </c>
      <c r="G123" s="16">
        <f t="shared" ref="G123:H123" si="42">G124+G125+G126+G127</f>
        <v>15936.712</v>
      </c>
      <c r="H123" s="16">
        <f t="shared" si="42"/>
        <v>16910.957999999999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5" customHeight="1" x14ac:dyDescent="0.25">
      <c r="A124" s="86"/>
      <c r="B124" s="112"/>
      <c r="C124" s="92"/>
      <c r="D124" s="95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5" customHeight="1" x14ac:dyDescent="0.25">
      <c r="A125" s="86"/>
      <c r="B125" s="112"/>
      <c r="C125" s="92"/>
      <c r="D125" s="95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5" customHeight="1" x14ac:dyDescent="0.25">
      <c r="A126" s="86"/>
      <c r="B126" s="112"/>
      <c r="C126" s="92"/>
      <c r="D126" s="95"/>
      <c r="E126" s="68" t="s">
        <v>58</v>
      </c>
      <c r="F126" s="15">
        <f t="shared" si="41"/>
        <v>70039.26999999999</v>
      </c>
      <c r="G126" s="19">
        <v>15936.712</v>
      </c>
      <c r="H126" s="18">
        <v>16910.957999999999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5" customHeight="1" x14ac:dyDescent="0.25">
      <c r="A127" s="87"/>
      <c r="B127" s="113"/>
      <c r="C127" s="93"/>
      <c r="D127" s="96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5" customHeight="1" x14ac:dyDescent="0.25">
      <c r="A128" s="85" t="s">
        <v>104</v>
      </c>
      <c r="B128" s="88" t="s">
        <v>85</v>
      </c>
      <c r="C128" s="91" t="s">
        <v>127</v>
      </c>
      <c r="D128" s="94" t="s">
        <v>93</v>
      </c>
      <c r="E128" s="68" t="s">
        <v>47</v>
      </c>
      <c r="F128" s="15">
        <f t="shared" si="41"/>
        <v>22279.673999999999</v>
      </c>
      <c r="G128" s="16">
        <f t="shared" ref="G128:I128" si="43">G129+G130+G131+G132</f>
        <v>4987.1719999999996</v>
      </c>
      <c r="H128" s="16">
        <f t="shared" si="43"/>
        <v>5411.7749999999996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 x14ac:dyDescent="0.25">
      <c r="A129" s="86"/>
      <c r="B129" s="112"/>
      <c r="C129" s="92"/>
      <c r="D129" s="97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 x14ac:dyDescent="0.25">
      <c r="A130" s="86"/>
      <c r="B130" s="112"/>
      <c r="C130" s="92"/>
      <c r="D130" s="97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 x14ac:dyDescent="0.25">
      <c r="A131" s="86"/>
      <c r="B131" s="112"/>
      <c r="C131" s="92"/>
      <c r="D131" s="97"/>
      <c r="E131" s="68" t="s">
        <v>58</v>
      </c>
      <c r="F131" s="15">
        <f t="shared" si="41"/>
        <v>22279.673999999999</v>
      </c>
      <c r="G131" s="19">
        <v>4987.1719999999996</v>
      </c>
      <c r="H131" s="18">
        <v>5411.7749999999996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5" customHeight="1" x14ac:dyDescent="0.25">
      <c r="A132" s="87"/>
      <c r="B132" s="113"/>
      <c r="C132" s="93"/>
      <c r="D132" s="98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5" customHeight="1" x14ac:dyDescent="0.25">
      <c r="A133" s="85" t="s">
        <v>122</v>
      </c>
      <c r="B133" s="88" t="s">
        <v>146</v>
      </c>
      <c r="C133" s="91" t="s">
        <v>124</v>
      </c>
      <c r="D133" s="103" t="s">
        <v>94</v>
      </c>
      <c r="E133" s="68" t="s">
        <v>47</v>
      </c>
      <c r="F133" s="15">
        <f t="shared" si="41"/>
        <v>108493.726</v>
      </c>
      <c r="G133" s="16">
        <f t="shared" ref="G133:I133" si="45">G134+G135+G136+G137</f>
        <v>24697.937999999998</v>
      </c>
      <c r="H133" s="16">
        <f t="shared" si="45"/>
        <v>26465.208999999999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 x14ac:dyDescent="0.25">
      <c r="A134" s="86"/>
      <c r="B134" s="112"/>
      <c r="C134" s="92"/>
      <c r="D134" s="103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 x14ac:dyDescent="0.25">
      <c r="A135" s="86"/>
      <c r="B135" s="112"/>
      <c r="C135" s="92"/>
      <c r="D135" s="103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 x14ac:dyDescent="0.25">
      <c r="A136" s="86"/>
      <c r="B136" s="112"/>
      <c r="C136" s="92"/>
      <c r="D136" s="103"/>
      <c r="E136" s="68" t="s">
        <v>58</v>
      </c>
      <c r="F136" s="15">
        <f t="shared" si="47"/>
        <v>108493.726</v>
      </c>
      <c r="G136" s="19">
        <v>24697.937999999998</v>
      </c>
      <c r="H136" s="18">
        <v>26465.208999999999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8.350000000000001" customHeight="1" x14ac:dyDescent="0.25">
      <c r="A137" s="87"/>
      <c r="B137" s="113"/>
      <c r="C137" s="93"/>
      <c r="D137" s="104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3" customHeight="1" x14ac:dyDescent="0.25">
      <c r="A138" s="85" t="s">
        <v>130</v>
      </c>
      <c r="B138" s="88" t="s">
        <v>131</v>
      </c>
      <c r="C138" s="91">
        <v>2022</v>
      </c>
      <c r="D138" s="94" t="s">
        <v>94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49999999999999" customHeight="1" x14ac:dyDescent="0.25">
      <c r="A139" s="86"/>
      <c r="B139" s="89"/>
      <c r="C139" s="92"/>
      <c r="D139" s="95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49999999999999" customHeight="1" x14ac:dyDescent="0.25">
      <c r="A140" s="86"/>
      <c r="B140" s="89"/>
      <c r="C140" s="92"/>
      <c r="D140" s="95"/>
      <c r="E140" s="68" t="s">
        <v>57</v>
      </c>
      <c r="F140" s="15">
        <f t="shared" si="47"/>
        <v>17.64996</v>
      </c>
      <c r="G140" s="18">
        <v>0</v>
      </c>
      <c r="H140" s="18">
        <f>17.29696+0.353</f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5" customHeight="1" x14ac:dyDescent="0.25">
      <c r="A141" s="86"/>
      <c r="B141" s="89"/>
      <c r="C141" s="92"/>
      <c r="D141" s="95"/>
      <c r="E141" s="68" t="s">
        <v>58</v>
      </c>
      <c r="F141" s="15">
        <f t="shared" si="47"/>
        <v>0</v>
      </c>
      <c r="G141" s="18">
        <v>0</v>
      </c>
      <c r="H141" s="18"/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31.6" customHeight="1" x14ac:dyDescent="0.25">
      <c r="A142" s="87"/>
      <c r="B142" s="90"/>
      <c r="C142" s="93"/>
      <c r="D142" s="96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 x14ac:dyDescent="0.25">
      <c r="A143" s="85" t="s">
        <v>152</v>
      </c>
      <c r="B143" s="88" t="s">
        <v>153</v>
      </c>
      <c r="C143" s="91">
        <v>2022</v>
      </c>
      <c r="D143" s="94" t="s">
        <v>92</v>
      </c>
      <c r="E143" s="68" t="s">
        <v>47</v>
      </c>
      <c r="F143" s="15">
        <f t="shared" ref="F143:G143" si="48">SUM(F144:F147)</f>
        <v>425.89</v>
      </c>
      <c r="G143" s="16">
        <f t="shared" si="48"/>
        <v>0</v>
      </c>
      <c r="H143" s="16">
        <f>SUM(H144:H147)</f>
        <v>425.89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 x14ac:dyDescent="0.25">
      <c r="A144" s="86"/>
      <c r="B144" s="89"/>
      <c r="C144" s="92"/>
      <c r="D144" s="95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 x14ac:dyDescent="0.25">
      <c r="A145" s="86"/>
      <c r="B145" s="89"/>
      <c r="C145" s="92"/>
      <c r="D145" s="95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 x14ac:dyDescent="0.25">
      <c r="A146" s="86"/>
      <c r="B146" s="89"/>
      <c r="C146" s="92"/>
      <c r="D146" s="95"/>
      <c r="E146" s="68" t="s">
        <v>58</v>
      </c>
      <c r="F146" s="15">
        <f>G146+H146+I146+J146</f>
        <v>425.89</v>
      </c>
      <c r="G146" s="18">
        <v>0</v>
      </c>
      <c r="H146" s="74">
        <f>425.89</f>
        <v>425.89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 x14ac:dyDescent="0.25">
      <c r="A147" s="87"/>
      <c r="B147" s="90"/>
      <c r="C147" s="93"/>
      <c r="D147" s="96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5" customHeight="1" x14ac:dyDescent="0.25">
      <c r="A148" s="85" t="s">
        <v>79</v>
      </c>
      <c r="B148" s="85" t="s">
        <v>86</v>
      </c>
      <c r="C148" s="91" t="s">
        <v>124</v>
      </c>
      <c r="D148" s="94" t="s">
        <v>118</v>
      </c>
      <c r="E148" s="68" t="s">
        <v>47</v>
      </c>
      <c r="F148" s="15">
        <f t="shared" si="47"/>
        <v>80667.438540000003</v>
      </c>
      <c r="G148" s="16">
        <f>G153+G163+G168+G158+G173+G178</f>
        <v>19417.261200000001</v>
      </c>
      <c r="H148" s="16">
        <f t="shared" ref="H148:J148" si="50">H153+H163+H168+H158+H173+H178</f>
        <v>32041.980259999997</v>
      </c>
      <c r="I148" s="16">
        <f t="shared" si="50"/>
        <v>12831.209080000001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 x14ac:dyDescent="0.25">
      <c r="A149" s="86"/>
      <c r="B149" s="86"/>
      <c r="C149" s="92"/>
      <c r="D149" s="101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 x14ac:dyDescent="0.25">
      <c r="A150" s="86"/>
      <c r="B150" s="86"/>
      <c r="C150" s="92"/>
      <c r="D150" s="101"/>
      <c r="E150" s="68" t="s">
        <v>57</v>
      </c>
      <c r="F150" s="15">
        <f t="shared" si="47"/>
        <v>14603.601100000002</v>
      </c>
      <c r="G150" s="16">
        <f t="shared" ref="G150:J150" si="52">G155+G165+G170+G160+G175+G180</f>
        <v>322.06506000000002</v>
      </c>
      <c r="H150" s="16">
        <f t="shared" si="52"/>
        <v>13402.19476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 x14ac:dyDescent="0.25">
      <c r="A151" s="86"/>
      <c r="B151" s="86"/>
      <c r="C151" s="92"/>
      <c r="D151" s="101"/>
      <c r="E151" s="68" t="s">
        <v>58</v>
      </c>
      <c r="F151" s="15">
        <f t="shared" si="47"/>
        <v>56123.601299999995</v>
      </c>
      <c r="G151" s="16">
        <f t="shared" ref="G151:J151" si="53">G156+G166+G171+G161+G176+G181</f>
        <v>12975.96</v>
      </c>
      <c r="H151" s="16">
        <f t="shared" si="53"/>
        <v>18618.785499999998</v>
      </c>
      <c r="I151" s="16">
        <f t="shared" si="53"/>
        <v>12151.867800000002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5" customHeight="1" x14ac:dyDescent="0.25">
      <c r="A152" s="87"/>
      <c r="B152" s="87"/>
      <c r="C152" s="93"/>
      <c r="D152" s="102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5" customHeight="1" x14ac:dyDescent="0.25">
      <c r="A153" s="94" t="s">
        <v>25</v>
      </c>
      <c r="B153" s="88" t="s">
        <v>135</v>
      </c>
      <c r="C153" s="91" t="s">
        <v>134</v>
      </c>
      <c r="D153" s="94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 x14ac:dyDescent="0.25">
      <c r="A154" s="97"/>
      <c r="B154" s="99"/>
      <c r="C154" s="92"/>
      <c r="D154" s="101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" customHeight="1" x14ac:dyDescent="0.25">
      <c r="A155" s="97"/>
      <c r="B155" s="99"/>
      <c r="C155" s="92"/>
      <c r="D155" s="101"/>
      <c r="E155" s="68" t="s">
        <v>57</v>
      </c>
      <c r="F155" s="15">
        <f t="shared" si="47"/>
        <v>201.10525999999999</v>
      </c>
      <c r="G155" s="18">
        <v>0</v>
      </c>
      <c r="H155" s="18">
        <f>1.08316+0.0221</f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 x14ac:dyDescent="0.25">
      <c r="A156" s="97"/>
      <c r="B156" s="99"/>
      <c r="C156" s="92"/>
      <c r="D156" s="101"/>
      <c r="E156" s="68" t="s">
        <v>58</v>
      </c>
      <c r="F156" s="15">
        <f t="shared" si="47"/>
        <v>0</v>
      </c>
      <c r="G156" s="18">
        <v>0</v>
      </c>
      <c r="H156" s="18"/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4" customHeight="1" x14ac:dyDescent="0.25">
      <c r="A157" s="98"/>
      <c r="B157" s="100"/>
      <c r="C157" s="93"/>
      <c r="D157" s="102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49999999999999" customHeight="1" x14ac:dyDescent="0.25">
      <c r="A158" s="94" t="s">
        <v>26</v>
      </c>
      <c r="B158" s="88" t="s">
        <v>157</v>
      </c>
      <c r="C158" s="91" t="s">
        <v>96</v>
      </c>
      <c r="D158" s="94" t="s">
        <v>98</v>
      </c>
      <c r="E158" s="68" t="s">
        <v>47</v>
      </c>
      <c r="F158" s="15">
        <f t="shared" si="47"/>
        <v>20547.711199999998</v>
      </c>
      <c r="G158" s="16">
        <f>G159+G160+G161+G162</f>
        <v>6441.3011999999999</v>
      </c>
      <c r="H158" s="16">
        <f>H159+H160+H161+H162</f>
        <v>14106.41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49999999999999" customHeight="1" x14ac:dyDescent="0.25">
      <c r="A159" s="97"/>
      <c r="B159" s="99"/>
      <c r="C159" s="92"/>
      <c r="D159" s="105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49999999999999" customHeight="1" x14ac:dyDescent="0.25">
      <c r="A160" s="97"/>
      <c r="B160" s="99"/>
      <c r="C160" s="92"/>
      <c r="D160" s="105"/>
      <c r="E160" s="68" t="s">
        <v>57</v>
      </c>
      <c r="F160" s="15">
        <f t="shared" si="47"/>
        <v>13723.154560000001</v>
      </c>
      <c r="G160" s="19">
        <v>322.06506000000002</v>
      </c>
      <c r="H160" s="19">
        <v>13401.0895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49999999999999" customHeight="1" x14ac:dyDescent="0.25">
      <c r="A161" s="97"/>
      <c r="B161" s="99"/>
      <c r="C161" s="92"/>
      <c r="D161" s="105"/>
      <c r="E161" s="68" t="s">
        <v>58</v>
      </c>
      <c r="F161" s="15">
        <f t="shared" si="47"/>
        <v>705.32050000000004</v>
      </c>
      <c r="G161" s="19">
        <v>0</v>
      </c>
      <c r="H161" s="19">
        <v>705.32050000000004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19.7" customHeight="1" x14ac:dyDescent="0.25">
      <c r="A162" s="98"/>
      <c r="B162" s="100"/>
      <c r="C162" s="93"/>
      <c r="D162" s="106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5" customHeight="1" x14ac:dyDescent="0.25">
      <c r="A163" s="94" t="s">
        <v>27</v>
      </c>
      <c r="B163" s="88" t="s">
        <v>158</v>
      </c>
      <c r="C163" s="91" t="s">
        <v>96</v>
      </c>
      <c r="D163" s="94" t="s">
        <v>113</v>
      </c>
      <c r="E163" s="68" t="s">
        <v>47</v>
      </c>
      <c r="F163" s="15">
        <f t="shared" si="47"/>
        <v>7063.433</v>
      </c>
      <c r="G163" s="16">
        <f t="shared" ref="G163:I163" si="57">G164+G165+G166+G167</f>
        <v>1163.067</v>
      </c>
      <c r="H163" s="16">
        <f t="shared" si="57"/>
        <v>5900.366</v>
      </c>
      <c r="I163" s="16">
        <f t="shared" si="57"/>
        <v>0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 x14ac:dyDescent="0.25">
      <c r="A164" s="97"/>
      <c r="B164" s="99"/>
      <c r="C164" s="92"/>
      <c r="D164" s="101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" customHeight="1" x14ac:dyDescent="0.25">
      <c r="A165" s="97"/>
      <c r="B165" s="99"/>
      <c r="C165" s="92"/>
      <c r="D165" s="101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 x14ac:dyDescent="0.25">
      <c r="A166" s="97"/>
      <c r="B166" s="99"/>
      <c r="C166" s="92"/>
      <c r="D166" s="101"/>
      <c r="E166" s="68" t="s">
        <v>58</v>
      </c>
      <c r="F166" s="15">
        <f t="shared" si="47"/>
        <v>7063.433</v>
      </c>
      <c r="G166" s="19">
        <v>1163.067</v>
      </c>
      <c r="H166" s="74">
        <f>5900.366</f>
        <v>5900.366</v>
      </c>
      <c r="I166" s="18">
        <v>0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8.35" customHeight="1" x14ac:dyDescent="0.25">
      <c r="A167" s="98"/>
      <c r="B167" s="100"/>
      <c r="C167" s="93"/>
      <c r="D167" s="102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5" customHeight="1" x14ac:dyDescent="0.25">
      <c r="A168" s="94" t="s">
        <v>28</v>
      </c>
      <c r="B168" s="111" t="s">
        <v>147</v>
      </c>
      <c r="C168" s="91" t="s">
        <v>124</v>
      </c>
      <c r="D168" s="94" t="s">
        <v>83</v>
      </c>
      <c r="E168" s="68" t="s">
        <v>47</v>
      </c>
      <c r="F168" s="15">
        <f t="shared" si="47"/>
        <v>21156.384999999998</v>
      </c>
      <c r="G168" s="16">
        <f>G169+G170+G171+G172</f>
        <v>5246.29</v>
      </c>
      <c r="H168" s="16">
        <f t="shared" ref="H168:I168" si="59">H169+H170+H171+H172</f>
        <v>5362.0919999999996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 x14ac:dyDescent="0.25">
      <c r="A169" s="97"/>
      <c r="B169" s="99"/>
      <c r="C169" s="92"/>
      <c r="D169" s="105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 x14ac:dyDescent="0.25">
      <c r="A170" s="97"/>
      <c r="B170" s="99"/>
      <c r="C170" s="92"/>
      <c r="D170" s="105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 x14ac:dyDescent="0.25">
      <c r="A171" s="97"/>
      <c r="B171" s="99"/>
      <c r="C171" s="92"/>
      <c r="D171" s="105"/>
      <c r="E171" s="68" t="s">
        <v>58</v>
      </c>
      <c r="F171" s="15">
        <f t="shared" ref="F171:F187" si="61">G171+H171+I171+J171</f>
        <v>21156.384999999998</v>
      </c>
      <c r="G171" s="19">
        <f>5363.47-117.18</f>
        <v>5246.29</v>
      </c>
      <c r="H171" s="74">
        <f>5362.092</f>
        <v>5362.0919999999996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" customHeight="1" x14ac:dyDescent="0.25">
      <c r="A172" s="98"/>
      <c r="B172" s="100"/>
      <c r="C172" s="93"/>
      <c r="D172" s="106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5" customHeight="1" x14ac:dyDescent="0.25">
      <c r="A173" s="94" t="s">
        <v>108</v>
      </c>
      <c r="B173" s="111" t="s">
        <v>117</v>
      </c>
      <c r="C173" s="91" t="s">
        <v>124</v>
      </c>
      <c r="D173" s="94" t="s">
        <v>95</v>
      </c>
      <c r="E173" s="68" t="s">
        <v>47</v>
      </c>
      <c r="F173" s="15">
        <f t="shared" si="61"/>
        <v>27162.707999999999</v>
      </c>
      <c r="G173" s="16">
        <f>G174+G175+G176+G177</f>
        <v>6566.6030000000001</v>
      </c>
      <c r="H173" s="16">
        <f>H174+H175+H176+H177</f>
        <v>6651.0069999999996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 x14ac:dyDescent="0.25">
      <c r="A174" s="97"/>
      <c r="B174" s="112"/>
      <c r="C174" s="92"/>
      <c r="D174" s="97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 x14ac:dyDescent="0.25">
      <c r="A175" s="97"/>
      <c r="B175" s="112"/>
      <c r="C175" s="92"/>
      <c r="D175" s="97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 x14ac:dyDescent="0.25">
      <c r="A176" s="97"/>
      <c r="B176" s="112"/>
      <c r="C176" s="92"/>
      <c r="D176" s="97"/>
      <c r="E176" s="68" t="s">
        <v>58</v>
      </c>
      <c r="F176" s="15">
        <f t="shared" si="61"/>
        <v>27162.707999999999</v>
      </c>
      <c r="G176" s="19">
        <v>6566.6030000000001</v>
      </c>
      <c r="H176" s="74">
        <f>6651.007</f>
        <v>6651.0069999999996</v>
      </c>
      <c r="I176" s="18">
        <v>6846.1750000000002</v>
      </c>
      <c r="J176" s="18">
        <f>7094.923+4</f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22.75" customHeight="1" x14ac:dyDescent="0.25">
      <c r="A177" s="98"/>
      <c r="B177" s="113"/>
      <c r="C177" s="93"/>
      <c r="D177" s="98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5" customHeight="1" x14ac:dyDescent="0.25">
      <c r="A178" s="94" t="s">
        <v>133</v>
      </c>
      <c r="B178" s="88" t="s">
        <v>136</v>
      </c>
      <c r="C178" s="91">
        <v>2023</v>
      </c>
      <c r="D178" s="94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 x14ac:dyDescent="0.25">
      <c r="A179" s="97"/>
      <c r="B179" s="99"/>
      <c r="C179" s="92"/>
      <c r="D179" s="101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" customHeight="1" x14ac:dyDescent="0.25">
      <c r="A180" s="97"/>
      <c r="B180" s="99"/>
      <c r="C180" s="92"/>
      <c r="D180" s="101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 x14ac:dyDescent="0.25">
      <c r="A181" s="97"/>
      <c r="B181" s="99"/>
      <c r="C181" s="92"/>
      <c r="D181" s="101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" customHeight="1" x14ac:dyDescent="0.25">
      <c r="A182" s="98"/>
      <c r="B182" s="100"/>
      <c r="C182" s="93"/>
      <c r="D182" s="102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5" customHeight="1" x14ac:dyDescent="0.25">
      <c r="A183" s="107"/>
      <c r="B183" s="108" t="s">
        <v>73</v>
      </c>
      <c r="C183" s="91" t="s">
        <v>124</v>
      </c>
      <c r="D183" s="103"/>
      <c r="E183" s="14" t="s">
        <v>47</v>
      </c>
      <c r="F183" s="59">
        <f t="shared" ref="F183:G183" si="63">F13+F53+F63+F93+F148+F88+F143</f>
        <v>759577.73047000007</v>
      </c>
      <c r="G183" s="59">
        <f t="shared" si="63"/>
        <v>182601.34386000002</v>
      </c>
      <c r="H183" s="59">
        <f>H13+H53+H63+H93+H148+H88+H143</f>
        <v>198094.65852999999</v>
      </c>
      <c r="I183" s="59">
        <f t="shared" ref="I183:J183" si="64">I13+I53+I63+I93+I148+I88+I143</f>
        <v>182769.71108000001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4.95" customHeight="1" x14ac:dyDescent="0.25">
      <c r="A184" s="77"/>
      <c r="B184" s="109"/>
      <c r="C184" s="92"/>
      <c r="D184" s="103"/>
      <c r="E184" s="14" t="s">
        <v>56</v>
      </c>
      <c r="F184" s="15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 x14ac:dyDescent="0.25">
      <c r="A185" s="77"/>
      <c r="B185" s="109"/>
      <c r="C185" s="92"/>
      <c r="D185" s="103"/>
      <c r="E185" s="14" t="s">
        <v>57</v>
      </c>
      <c r="F185" s="15">
        <f t="shared" si="61"/>
        <v>15139.622740000001</v>
      </c>
      <c r="G185" s="59">
        <f t="shared" si="65"/>
        <v>462.43673999999999</v>
      </c>
      <c r="H185" s="59">
        <f t="shared" si="65"/>
        <v>13545.844720000001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 x14ac:dyDescent="0.25">
      <c r="A186" s="77"/>
      <c r="B186" s="109"/>
      <c r="C186" s="92"/>
      <c r="D186" s="103"/>
      <c r="E186" s="14" t="s">
        <v>58</v>
      </c>
      <c r="F186" s="59">
        <f t="shared" ref="F186:G186" si="66">F16+F56+F66+F96+F151+F91+F146</f>
        <v>733825.5652999999</v>
      </c>
      <c r="G186" s="59">
        <f t="shared" si="66"/>
        <v>175682.71400000001</v>
      </c>
      <c r="H186" s="59">
        <f>H16+H56+H66+H96+H151+H91+H146</f>
        <v>184192.46449999997</v>
      </c>
      <c r="I186" s="59">
        <f t="shared" ref="I186:J186" si="67">I16+I56+I66+I96+I151+I91+I146</f>
        <v>181964.36980000001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5" customHeight="1" x14ac:dyDescent="0.25">
      <c r="A187" s="78"/>
      <c r="B187" s="110"/>
      <c r="C187" s="93"/>
      <c r="D187" s="104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 x14ac:dyDescent="0.25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 x14ac:dyDescent="0.25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 x14ac:dyDescent="0.25">
      <c r="F192" s="26"/>
      <c r="H192" s="46"/>
      <c r="I192" s="46"/>
      <c r="J192" s="46"/>
    </row>
    <row r="193" spans="6:10" s="22" customFormat="1" x14ac:dyDescent="0.25">
      <c r="F193" s="26"/>
      <c r="H193" s="46"/>
      <c r="I193" s="46"/>
      <c r="J193" s="46"/>
    </row>
    <row r="194" spans="6:10" s="22" customFormat="1" x14ac:dyDescent="0.25">
      <c r="F194" s="26"/>
      <c r="H194" s="46"/>
      <c r="I194" s="46"/>
      <c r="J194" s="46"/>
    </row>
    <row r="195" spans="6:10" s="22" customFormat="1" x14ac:dyDescent="0.25">
      <c r="F195" s="26"/>
      <c r="H195" s="46"/>
      <c r="I195" s="46"/>
      <c r="J195" s="46"/>
    </row>
    <row r="196" spans="6:10" s="22" customFormat="1" x14ac:dyDescent="0.25">
      <c r="F196" s="26"/>
      <c r="H196" s="46"/>
      <c r="I196" s="46"/>
      <c r="J196" s="46"/>
    </row>
    <row r="197" spans="6:10" s="22" customFormat="1" x14ac:dyDescent="0.25">
      <c r="F197" s="26"/>
      <c r="H197" s="46"/>
      <c r="I197" s="46"/>
      <c r="J197" s="46"/>
    </row>
    <row r="198" spans="6:10" s="22" customFormat="1" x14ac:dyDescent="0.25">
      <c r="F198" s="26"/>
      <c r="H198" s="46"/>
      <c r="I198" s="46"/>
      <c r="J198" s="46"/>
    </row>
    <row r="199" spans="6:10" s="22" customFormat="1" x14ac:dyDescent="0.25">
      <c r="F199" s="26"/>
      <c r="H199" s="46"/>
      <c r="I199" s="46"/>
      <c r="J199" s="46"/>
    </row>
    <row r="200" spans="6:10" s="22" customFormat="1" x14ac:dyDescent="0.25">
      <c r="F200" s="26"/>
      <c r="H200" s="46"/>
      <c r="I200" s="46"/>
      <c r="J200" s="46"/>
    </row>
    <row r="201" spans="6:10" s="22" customFormat="1" x14ac:dyDescent="0.25">
      <c r="F201" s="26"/>
      <c r="H201" s="46"/>
      <c r="I201" s="46"/>
      <c r="J201" s="46"/>
    </row>
    <row r="202" spans="6:10" s="22" customFormat="1" x14ac:dyDescent="0.25">
      <c r="F202" s="26"/>
      <c r="H202" s="46"/>
      <c r="I202" s="46"/>
      <c r="J202" s="46"/>
    </row>
    <row r="203" spans="6:10" s="22" customFormat="1" x14ac:dyDescent="0.25">
      <c r="F203" s="26"/>
      <c r="H203" s="46"/>
      <c r="I203" s="46"/>
      <c r="J203" s="46"/>
    </row>
    <row r="204" spans="6:10" s="22" customFormat="1" x14ac:dyDescent="0.25">
      <c r="F204" s="26"/>
      <c r="H204" s="46"/>
      <c r="I204" s="46"/>
      <c r="J204" s="46"/>
    </row>
    <row r="205" spans="6:10" s="22" customFormat="1" x14ac:dyDescent="0.25">
      <c r="F205" s="26"/>
      <c r="H205" s="46"/>
      <c r="I205" s="46"/>
      <c r="J205" s="46"/>
    </row>
    <row r="206" spans="6:10" s="22" customFormat="1" x14ac:dyDescent="0.25">
      <c r="F206" s="26"/>
      <c r="H206" s="46"/>
      <c r="I206" s="46"/>
      <c r="J206" s="46"/>
    </row>
    <row r="207" spans="6:10" s="22" customFormat="1" x14ac:dyDescent="0.25">
      <c r="F207" s="26"/>
      <c r="H207" s="46"/>
      <c r="I207" s="46"/>
      <c r="J207" s="46"/>
    </row>
    <row r="208" spans="6:10" s="22" customFormat="1" x14ac:dyDescent="0.25">
      <c r="F208" s="26"/>
      <c r="H208" s="46"/>
      <c r="I208" s="46"/>
      <c r="J208" s="46"/>
    </row>
    <row r="209" spans="1:51" s="22" customFormat="1" x14ac:dyDescent="0.25">
      <c r="F209" s="26"/>
      <c r="H209" s="46"/>
      <c r="I209" s="46"/>
      <c r="J209" s="46"/>
    </row>
    <row r="210" spans="1:51" s="22" customFormat="1" x14ac:dyDescent="0.25">
      <c r="F210" s="26"/>
      <c r="H210" s="46"/>
      <c r="I210" s="46"/>
      <c r="J210" s="46"/>
    </row>
    <row r="211" spans="1:51" s="22" customFormat="1" x14ac:dyDescent="0.25">
      <c r="F211" s="26"/>
      <c r="H211" s="46"/>
      <c r="I211" s="46"/>
      <c r="J211" s="46"/>
    </row>
    <row r="212" spans="1:51" s="22" customFormat="1" x14ac:dyDescent="0.25">
      <c r="F212" s="26"/>
      <c r="H212" s="46"/>
      <c r="I212" s="46"/>
      <c r="J212" s="46"/>
    </row>
    <row r="213" spans="1:51" s="22" customFormat="1" x14ac:dyDescent="0.25">
      <c r="F213" s="26"/>
      <c r="H213" s="46"/>
      <c r="I213" s="46"/>
      <c r="J213" s="46"/>
    </row>
    <row r="214" spans="1:51" s="48" customFormat="1" x14ac:dyDescent="0.25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 x14ac:dyDescent="0.25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 x14ac:dyDescent="0.25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 x14ac:dyDescent="0.25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 x14ac:dyDescent="0.25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 x14ac:dyDescent="0.25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 x14ac:dyDescent="0.25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2022-06-28T12:54:29Z</dcterms:modified>
</cp:coreProperties>
</file>